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/>
  <mc:AlternateContent xmlns:mc="http://schemas.openxmlformats.org/markup-compatibility/2006">
    <mc:Choice Requires="x15">
      <x15ac:absPath xmlns:x15ac="http://schemas.microsoft.com/office/spreadsheetml/2010/11/ac" url="https://d.docs.live.net/da6fec07b1f5d634/Computer Courses Stuff/Training Exercise Files/Excel 365 Intermediate/"/>
    </mc:Choice>
  </mc:AlternateContent>
  <xr:revisionPtr revIDLastSave="0" documentId="11_5A63DF7E9332AF683ED05665FE39D6CDA6EF362D" xr6:coauthVersionLast="47" xr6:coauthVersionMax="47" xr10:uidLastSave="{00000000-0000-0000-0000-000000000000}"/>
  <bookViews>
    <workbookView xWindow="-120" yWindow="-120" windowWidth="29040" windowHeight="15720" tabRatio="383" xr2:uid="{00000000-000D-0000-FFFF-FFFF00000000}"/>
  </bookViews>
  <sheets>
    <sheet name="P&amp;L" sheetId="1" r:id="rId1"/>
    <sheet name="Orders" sheetId="5" r:id="rId2"/>
    <sheet name="Review" sheetId="6" r:id="rId3"/>
  </sheets>
  <externalReferences>
    <externalReference r:id="rId4"/>
  </externalReferences>
  <definedNames>
    <definedName name="prices">Orders!$J$5:$K$12</definedName>
    <definedName name="shipping">Orders!$K$15:$T$16</definedName>
    <definedName name="table">[1]Sheet2!$B$15:$E$17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6" l="1"/>
  <c r="D15" i="6"/>
  <c r="C15" i="6"/>
  <c r="B15" i="6"/>
  <c r="F14" i="6"/>
  <c r="D14" i="6"/>
  <c r="C14" i="6"/>
  <c r="B14" i="6"/>
  <c r="E13" i="6"/>
  <c r="E12" i="6"/>
  <c r="G12" i="6" s="1"/>
  <c r="E11" i="6"/>
  <c r="G11" i="6" s="1"/>
  <c r="H11" i="6" s="1"/>
  <c r="J11" i="6" s="1"/>
  <c r="E10" i="6"/>
  <c r="G10" i="6" s="1"/>
  <c r="H10" i="6" s="1"/>
  <c r="J10" i="6" s="1"/>
  <c r="E9" i="6"/>
  <c r="E8" i="6"/>
  <c r="H12" i="6" l="1"/>
  <c r="J12" i="6" s="1"/>
  <c r="E14" i="6"/>
  <c r="G8" i="6"/>
  <c r="G9" i="6"/>
  <c r="H9" i="6" s="1"/>
  <c r="G13" i="6"/>
  <c r="H13" i="6" s="1"/>
  <c r="J13" i="6" s="1"/>
  <c r="H8" i="6"/>
  <c r="E15" i="6"/>
  <c r="J8" i="6"/>
  <c r="G15" i="6"/>
  <c r="J9" i="6" l="1"/>
  <c r="H14" i="6"/>
  <c r="H15" i="6"/>
  <c r="G14" i="6"/>
  <c r="C13" i="5"/>
  <c r="E13" i="5" s="1"/>
  <c r="C12" i="5"/>
  <c r="E12" i="5" s="1"/>
  <c r="C11" i="5"/>
  <c r="E11" i="5" s="1"/>
  <c r="C10" i="5"/>
  <c r="E10" i="5" s="1"/>
  <c r="C9" i="5"/>
  <c r="E9" i="5" s="1"/>
  <c r="C8" i="5"/>
  <c r="E8" i="5" s="1"/>
  <c r="C7" i="5"/>
  <c r="E7" i="5" s="1"/>
  <c r="C6" i="5"/>
  <c r="E6" i="5" s="1"/>
  <c r="C5" i="5"/>
  <c r="E5" i="5" s="1"/>
  <c r="F6" i="5" l="1"/>
  <c r="G6" i="5" s="1"/>
  <c r="F7" i="5"/>
  <c r="G7" i="5" s="1"/>
  <c r="F8" i="5"/>
  <c r="G8" i="5" s="1"/>
  <c r="F12" i="5"/>
  <c r="G12" i="5" s="1"/>
  <c r="F10" i="5"/>
  <c r="G10" i="5" s="1"/>
  <c r="F11" i="5"/>
  <c r="G11" i="5" s="1"/>
  <c r="F5" i="5"/>
  <c r="G5" i="5" s="1"/>
  <c r="E16" i="5"/>
  <c r="F9" i="5"/>
  <c r="G9" i="5" s="1"/>
  <c r="F13" i="5"/>
  <c r="G13" i="5" s="1"/>
  <c r="G16" i="5" l="1"/>
  <c r="F16" i="5"/>
  <c r="F6" i="1" l="1"/>
  <c r="J6" i="1" l="1"/>
  <c r="N6" i="1"/>
  <c r="R6" i="1"/>
  <c r="H9" i="1"/>
  <c r="F12" i="1"/>
  <c r="J12" i="1"/>
  <c r="N12" i="1"/>
  <c r="R12" i="1"/>
  <c r="F13" i="1"/>
  <c r="J13" i="1"/>
  <c r="N13" i="1"/>
  <c r="R13" i="1"/>
  <c r="F14" i="1"/>
  <c r="J14" i="1"/>
  <c r="N14" i="1"/>
  <c r="R14" i="1"/>
  <c r="F15" i="1"/>
  <c r="J15" i="1"/>
  <c r="N15" i="1"/>
  <c r="R15" i="1"/>
  <c r="F16" i="1"/>
  <c r="J16" i="1"/>
  <c r="S16" i="1" s="1"/>
  <c r="N16" i="1"/>
  <c r="R16" i="1"/>
  <c r="F17" i="1"/>
  <c r="J17" i="1"/>
  <c r="N17" i="1"/>
  <c r="R17" i="1"/>
  <c r="F18" i="1"/>
  <c r="J18" i="1"/>
  <c r="N18" i="1"/>
  <c r="R18" i="1"/>
  <c r="R19" i="1"/>
  <c r="F20" i="1"/>
  <c r="J20" i="1"/>
  <c r="N20" i="1"/>
  <c r="R20" i="1"/>
  <c r="C21" i="1"/>
  <c r="D21" i="1"/>
  <c r="E21" i="1"/>
  <c r="G21" i="1"/>
  <c r="H21" i="1"/>
  <c r="I21" i="1"/>
  <c r="K21" i="1"/>
  <c r="L21" i="1"/>
  <c r="M21" i="1"/>
  <c r="O21" i="1"/>
  <c r="P21" i="1"/>
  <c r="Q21" i="1"/>
  <c r="S14" i="1" l="1"/>
  <c r="S17" i="1"/>
  <c r="S20" i="1"/>
  <c r="S18" i="1"/>
  <c r="N8" i="1"/>
  <c r="L9" i="1"/>
  <c r="L23" i="1" s="1"/>
  <c r="R7" i="1"/>
  <c r="J7" i="1"/>
  <c r="N7" i="1"/>
  <c r="N9" i="1" s="1"/>
  <c r="S6" i="1"/>
  <c r="D9" i="1"/>
  <c r="F7" i="1"/>
  <c r="J21" i="1"/>
  <c r="S12" i="1"/>
  <c r="D23" i="1"/>
  <c r="N21" i="1"/>
  <c r="R21" i="1"/>
  <c r="F21" i="1"/>
  <c r="H23" i="1"/>
  <c r="R8" i="1"/>
  <c r="S13" i="1"/>
  <c r="M9" i="1"/>
  <c r="M23" i="1" s="1"/>
  <c r="F8" i="1"/>
  <c r="E9" i="1"/>
  <c r="E23" i="1" s="1"/>
  <c r="S15" i="1"/>
  <c r="I9" i="1"/>
  <c r="I23" i="1" s="1"/>
  <c r="S19" i="1"/>
  <c r="P9" i="1"/>
  <c r="Q9" i="1"/>
  <c r="Q23" i="1" s="1"/>
  <c r="J8" i="1"/>
  <c r="O9" i="1"/>
  <c r="O23" i="1" s="1"/>
  <c r="K9" i="1"/>
  <c r="K23" i="1" s="1"/>
  <c r="G9" i="1"/>
  <c r="G23" i="1" s="1"/>
  <c r="C9" i="1"/>
  <c r="C23" i="1" s="1"/>
  <c r="J9" i="1" l="1"/>
  <c r="F9" i="1"/>
  <c r="S7" i="1"/>
  <c r="S8" i="1"/>
  <c r="N23" i="1"/>
  <c r="P23" i="1" s="1"/>
  <c r="S21" i="1"/>
  <c r="F23" i="1"/>
  <c r="R9" i="1"/>
  <c r="R23" i="1" s="1"/>
  <c r="J23" i="1"/>
  <c r="S9" i="1" l="1"/>
  <c r="S2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Yolande Eriksen</author>
  </authors>
  <commentList>
    <comment ref="C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UPDATE:
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Rental Review due July 2018</t>
        </r>
      </text>
    </comment>
    <comment ref="B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Contact:
Tom Simmons
(02) 6210 0296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7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Contact:
Sue Tompkins:
(02) 9845 3433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4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 xml:space="preserve">Telephone Rental
</t>
        </r>
        <r>
          <rPr>
            <i/>
            <sz val="9"/>
            <color indexed="81"/>
            <rFont val="Tahoma"/>
            <family val="2"/>
          </rPr>
          <t>Review rental agreement - due September 2018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8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 xml:space="preserve">Average of copier expenses (2016)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9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Computers:
* 10 Desktop computers
* 12 x Laptops
Updates - every 3 years.  Due 2019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Tracey Schreiner</author>
    <author>A satisfied Microsoft Office user</author>
  </authors>
  <commentList>
    <comment ref="C4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>R. Jones: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i/>
            <sz val="12"/>
            <color indexed="81"/>
            <rFont val="Calibri"/>
            <family val="2"/>
            <scheme val="minor"/>
          </rPr>
          <t xml:space="preserve">Uses table in J5:K12 to locate price. </t>
        </r>
      </text>
    </comment>
    <comment ref="F4" authorId="0" shapeId="0" xr:uid="{00000000-0006-0000-0100-000002000000}">
      <text>
        <r>
          <rPr>
            <b/>
            <sz val="8"/>
            <color indexed="81"/>
            <rFont val="Tahoma"/>
            <family val="2"/>
          </rPr>
          <t>R. Jones: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i/>
            <sz val="12"/>
            <color indexed="81"/>
            <rFont val="Calibri"/>
            <family val="2"/>
            <scheme val="minor"/>
          </rPr>
          <t>Uses table in J15:T16 to calculate shipping rate.</t>
        </r>
      </text>
    </comment>
    <comment ref="A6" authorId="1" shapeId="0" xr:uid="{00000000-0006-0000-0100-000003000000}">
      <text>
        <r>
          <rPr>
            <b/>
            <sz val="8"/>
            <color indexed="81"/>
            <rFont val="Tahoma"/>
            <family val="2"/>
          </rPr>
          <t>R. Jones:</t>
        </r>
        <r>
          <rPr>
            <sz val="8"/>
            <color indexed="81"/>
            <rFont val="Tahoma"/>
            <family val="2"/>
          </rPr>
          <t xml:space="preserve">
Contact is Mike Brown at 3321-3960.</t>
        </r>
      </text>
    </comment>
    <comment ref="A7" authorId="1" shapeId="0" xr:uid="{00000000-0006-0000-0100-000004000000}">
      <text>
        <r>
          <rPr>
            <b/>
            <sz val="8"/>
            <color indexed="81"/>
            <rFont val="Tahoma"/>
            <family val="2"/>
          </rPr>
          <t>R. Jones:</t>
        </r>
        <r>
          <rPr>
            <sz val="8"/>
            <color indexed="81"/>
            <rFont val="Tahoma"/>
            <family val="2"/>
          </rPr>
          <t xml:space="preserve">
Contact is John Brogan at 3887-5312.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Tracey Schreiner</author>
  </authors>
  <commentList>
    <comment ref="G7" authorId="0" shapeId="0" xr:uid="{00000000-0006-0000-0200-000001000000}">
      <text>
        <r>
          <rPr>
            <b/>
            <sz val="8"/>
            <color indexed="81"/>
            <rFont val="Tahoma"/>
            <family val="2"/>
          </rPr>
          <t xml:space="preserve">Bonus Review Team:
</t>
        </r>
        <r>
          <rPr>
            <sz val="8"/>
            <color indexed="81"/>
            <rFont val="Tahoma"/>
            <family val="2"/>
          </rPr>
          <t>Bonus calculated at 10% of total sales if total is greater than quota.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7" authorId="0" shapeId="0" xr:uid="{00000000-0006-0000-0200-000002000000}">
      <text>
        <r>
          <rPr>
            <b/>
            <sz val="8"/>
            <color indexed="81"/>
            <rFont val="Tahoma"/>
            <family val="2"/>
          </rPr>
          <t>Tracey Schreiner:</t>
        </r>
        <r>
          <rPr>
            <sz val="8"/>
            <color indexed="81"/>
            <rFont val="Tahoma"/>
            <family val="2"/>
          </rPr>
          <t xml:space="preserve">
Status based on W-4 withholding.</t>
        </r>
      </text>
    </comment>
    <comment ref="A8" authorId="0" shapeId="0" xr:uid="{00000000-0006-0000-0200-000003000000}">
      <text>
        <r>
          <rPr>
            <b/>
            <sz val="8"/>
            <color indexed="81"/>
            <rFont val="Tahoma"/>
            <family val="2"/>
          </rPr>
          <t xml:space="preserve">Bonus Review Team:
</t>
        </r>
        <r>
          <rPr>
            <sz val="8"/>
            <color indexed="81"/>
            <rFont val="Tahoma"/>
            <family val="2"/>
          </rPr>
          <t>NorthEast Region</t>
        </r>
      </text>
    </comment>
    <comment ref="A9" authorId="0" shapeId="0" xr:uid="{00000000-0006-0000-0200-000004000000}">
      <text>
        <r>
          <rPr>
            <b/>
            <sz val="8"/>
            <color indexed="81"/>
            <rFont val="Tahoma"/>
            <family val="2"/>
          </rPr>
          <t xml:space="preserve">Bonus Review Team:
</t>
        </r>
        <r>
          <rPr>
            <sz val="8"/>
            <color indexed="81"/>
            <rFont val="Tahoma"/>
            <family val="2"/>
          </rPr>
          <t>SouthEast Region</t>
        </r>
      </text>
    </comment>
    <comment ref="A10" authorId="0" shapeId="0" xr:uid="{00000000-0006-0000-0200-000005000000}">
      <text>
        <r>
          <rPr>
            <b/>
            <sz val="8"/>
            <color indexed="81"/>
            <rFont val="Tahoma"/>
            <family val="2"/>
          </rPr>
          <t xml:space="preserve">Bonus Review Team:
</t>
        </r>
        <r>
          <rPr>
            <sz val="8"/>
            <color indexed="81"/>
            <rFont val="Tahoma"/>
            <family val="2"/>
          </rPr>
          <t>Central Region</t>
        </r>
      </text>
    </comment>
    <comment ref="A11" authorId="0" shapeId="0" xr:uid="{00000000-0006-0000-0200-000006000000}">
      <text>
        <r>
          <rPr>
            <b/>
            <sz val="8"/>
            <color indexed="81"/>
            <rFont val="Tahoma"/>
            <family val="2"/>
          </rPr>
          <t xml:space="preserve">Bonus Review Team:
</t>
        </r>
        <r>
          <rPr>
            <sz val="8"/>
            <color indexed="81"/>
            <rFont val="Tahoma"/>
            <family val="2"/>
          </rPr>
          <t>NorthWest region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2" authorId="0" shapeId="0" xr:uid="{00000000-0006-0000-0200-000007000000}">
      <text>
        <r>
          <rPr>
            <b/>
            <sz val="8"/>
            <color indexed="81"/>
            <rFont val="Tahoma"/>
            <family val="2"/>
          </rPr>
          <t xml:space="preserve">Bonus Review Team:
</t>
        </r>
        <r>
          <rPr>
            <sz val="8"/>
            <color indexed="81"/>
            <rFont val="Tahoma"/>
            <family val="2"/>
          </rPr>
          <t>SouthWest Region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3" authorId="0" shapeId="0" xr:uid="{00000000-0006-0000-0200-000008000000}">
      <text>
        <r>
          <rPr>
            <b/>
            <sz val="8"/>
            <color indexed="81"/>
            <rFont val="Tahoma"/>
            <family val="2"/>
          </rPr>
          <t xml:space="preserve">Bonus Review Team:
</t>
        </r>
        <r>
          <rPr>
            <sz val="8"/>
            <color indexed="81"/>
            <rFont val="Tahoma"/>
            <family val="2"/>
          </rPr>
          <t>Can and Mex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<sst xmlns="http://schemas.openxmlformats.org/spreadsheetml/2006/main" count="93" uniqueCount="81">
  <si>
    <t>January</t>
  </si>
  <si>
    <t>February</t>
  </si>
  <si>
    <t>March</t>
  </si>
  <si>
    <t xml:space="preserve">1st Quarter </t>
  </si>
  <si>
    <t>April</t>
  </si>
  <si>
    <t>May</t>
  </si>
  <si>
    <t>June</t>
  </si>
  <si>
    <t xml:space="preserve">2nd Quarter </t>
  </si>
  <si>
    <t>July</t>
  </si>
  <si>
    <t>August</t>
  </si>
  <si>
    <t>September</t>
  </si>
  <si>
    <t xml:space="preserve">3rd Quarter </t>
  </si>
  <si>
    <t>October</t>
  </si>
  <si>
    <t>November</t>
  </si>
  <si>
    <t>December</t>
  </si>
  <si>
    <t xml:space="preserve">4th Quarter </t>
  </si>
  <si>
    <t>Total</t>
  </si>
  <si>
    <t>Sales</t>
  </si>
  <si>
    <t>ACT</t>
  </si>
  <si>
    <t>NSW</t>
  </si>
  <si>
    <t>QLD</t>
  </si>
  <si>
    <t>Sales Total</t>
  </si>
  <si>
    <t>Expenses</t>
  </si>
  <si>
    <t>Wages</t>
  </si>
  <si>
    <t>Electricity</t>
  </si>
  <si>
    <t>Telephone</t>
  </si>
  <si>
    <t>Office Rent</t>
  </si>
  <si>
    <t>Advertising</t>
  </si>
  <si>
    <t>Stationery</t>
  </si>
  <si>
    <t>Photocopiers</t>
  </si>
  <si>
    <t>Computers</t>
  </si>
  <si>
    <t>Miscellaneous</t>
  </si>
  <si>
    <t>Expenses Total</t>
  </si>
  <si>
    <t>Profit</t>
  </si>
  <si>
    <t>Comments</t>
  </si>
  <si>
    <t>Price Table</t>
  </si>
  <si>
    <t>Order Record</t>
  </si>
  <si>
    <t>BB-7865</t>
  </si>
  <si>
    <t>EM-3741</t>
  </si>
  <si>
    <t>Company</t>
  </si>
  <si>
    <t>Part</t>
  </si>
  <si>
    <t>Price</t>
  </si>
  <si>
    <t>Qty</t>
  </si>
  <si>
    <t>Shipping</t>
  </si>
  <si>
    <t>Total Cost</t>
  </si>
  <si>
    <t>GR-0876</t>
  </si>
  <si>
    <t>SportsCity</t>
  </si>
  <si>
    <t>TY-9868</t>
  </si>
  <si>
    <t>JH-0678</t>
  </si>
  <si>
    <t>Athlete's Dream</t>
  </si>
  <si>
    <t>ST-2472</t>
  </si>
  <si>
    <t>Sports Emporium</t>
  </si>
  <si>
    <t>SportsWorld</t>
  </si>
  <si>
    <t>WE-5493</t>
  </si>
  <si>
    <t>Tennis Joint</t>
  </si>
  <si>
    <t>WH-0677</t>
  </si>
  <si>
    <t>Athlete's World</t>
  </si>
  <si>
    <t>Sportsman's Den</t>
  </si>
  <si>
    <t>World of Sports</t>
  </si>
  <si>
    <t>Specialty Sports</t>
  </si>
  <si>
    <t>Shipping Charges</t>
  </si>
  <si>
    <t>Amount</t>
  </si>
  <si>
    <t>Shipping Cost</t>
  </si>
  <si>
    <t>Sales Force Bonuses</t>
  </si>
  <si>
    <t>Rep</t>
  </si>
  <si>
    <t>Jan</t>
  </si>
  <si>
    <t>Feb</t>
  </si>
  <si>
    <t>Mar</t>
  </si>
  <si>
    <t>Qtr1</t>
  </si>
  <si>
    <t>Quota</t>
  </si>
  <si>
    <t>Bonus</t>
  </si>
  <si>
    <t>Status</t>
  </si>
  <si>
    <t>Withhold</t>
  </si>
  <si>
    <t>Smith, S.</t>
  </si>
  <si>
    <t>Brown, N.</t>
  </si>
  <si>
    <t>Wallace, F.</t>
  </si>
  <si>
    <t>Adams, G.</t>
  </si>
  <si>
    <t>Stephenson, J.</t>
  </si>
  <si>
    <t>Norris, H.</t>
  </si>
  <si>
    <t>Totals</t>
  </si>
  <si>
    <t>Averages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</si>
</sst>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_);[Red]\(&quot;$&quot;#,##0\)"/>
    <numFmt numFmtId="165" formatCode="_(* #,##0.00_);_(* \(#,##0.00\);_(* &quot;-&quot;??_);_(@_)"/>
    <numFmt numFmtId="166" formatCode="_(&quot;$&quot;* #,##0.00_);_(&quot;$&quot;* \(#,##0.00\);_(&quot;$&quot;* &quot;-&quot;??_);_(@_)"/>
    <numFmt numFmtId="167" formatCode="&quot;$&quot;#,##0.00\ ;\(&quot;$&quot;#,##0.00\)"/>
  </numFmts>
  <fonts count="24" x14ac:knownFonts="1">
    <font>
      <sz val="10"/>
      <name val="Arial"/>
    </font>
    <font>
      <sz val="11"/>
      <color theme="1"/>
      <name val="Segoe UI"/>
      <family val="2"/>
    </font>
    <font>
      <b/>
      <sz val="10"/>
      <name val="Arial"/>
    </font>
    <font>
      <b/>
      <i/>
      <sz val="12"/>
      <name val="Arial"/>
      <family val="2"/>
    </font>
    <font>
      <b/>
      <sz val="10"/>
      <color indexed="9"/>
      <name val="Arial"/>
      <family val="2"/>
    </font>
    <font>
      <b/>
      <i/>
      <sz val="12"/>
      <color indexed="9"/>
      <name val="Arial"/>
      <family val="2"/>
    </font>
    <font>
      <sz val="10"/>
      <color indexed="9"/>
      <name val="Arial"/>
      <family val="2"/>
    </font>
    <font>
      <sz val="10"/>
      <color indexed="62"/>
      <name val="Arial"/>
      <family val="2"/>
    </font>
    <font>
      <sz val="20"/>
      <name val="Arial"/>
    </font>
    <font>
      <b/>
      <sz val="11"/>
      <color theme="1"/>
      <name val="Segoe UI"/>
      <family val="2"/>
    </font>
    <font>
      <sz val="11"/>
      <color theme="0"/>
      <name val="Segoe UI"/>
      <family val="2"/>
    </font>
    <font>
      <b/>
      <i/>
      <sz val="36"/>
      <color indexed="16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indexed="81"/>
      <name val="Tahoma"/>
      <family val="2"/>
    </font>
    <font>
      <i/>
      <sz val="9"/>
      <color indexed="81"/>
      <name val="Tahoma"/>
      <family val="2"/>
    </font>
    <font>
      <b/>
      <sz val="10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12"/>
      <color indexed="81"/>
      <name val="Calibri"/>
      <family val="2"/>
      <scheme val="minor"/>
    </font>
    <font>
      <sz val="12"/>
      <name val="Courier New"/>
      <family val="3"/>
    </font>
    <font>
      <b/>
      <u/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indexed="8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0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7" fillId="0" borderId="0"/>
    <xf numFmtId="165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3" fontId="17" fillId="0" borderId="0" applyFont="0" applyFill="0" applyBorder="0" applyAlignment="0" applyProtection="0"/>
    <xf numFmtId="4" fontId="17" fillId="0" borderId="0" applyFont="0" applyFill="0" applyBorder="0" applyAlignment="0" applyProtection="0"/>
  </cellStyleXfs>
  <cellXfs count="59">
    <xf numFmtId="0" fontId="0" fillId="0" borderId="0" xfId="0"/>
    <xf numFmtId="164" fontId="0" fillId="0" borderId="0" xfId="0" applyNumberFormat="1"/>
    <xf numFmtId="164" fontId="0" fillId="0" borderId="1" xfId="0" applyNumberFormat="1" applyBorder="1"/>
    <xf numFmtId="164" fontId="0" fillId="0" borderId="2" xfId="0" applyNumberFormat="1" applyBorder="1"/>
    <xf numFmtId="164" fontId="2" fillId="2" borderId="3" xfId="0" applyNumberFormat="1" applyFont="1" applyFill="1" applyBorder="1"/>
    <xf numFmtId="164" fontId="0" fillId="2" borderId="3" xfId="0" applyNumberFormat="1" applyFill="1" applyBorder="1"/>
    <xf numFmtId="164" fontId="0" fillId="2" borderId="4" xfId="0" applyNumberFormat="1" applyFill="1" applyBorder="1"/>
    <xf numFmtId="164" fontId="4" fillId="3" borderId="3" xfId="0" applyNumberFormat="1" applyFont="1" applyFill="1" applyBorder="1" applyAlignment="1">
      <alignment horizontal="center"/>
    </xf>
    <xf numFmtId="164" fontId="4" fillId="3" borderId="1" xfId="0" applyNumberFormat="1" applyFont="1" applyFill="1" applyBorder="1" applyAlignment="1">
      <alignment horizontal="center"/>
    </xf>
    <xf numFmtId="164" fontId="5" fillId="4" borderId="5" xfId="0" applyNumberFormat="1" applyFont="1" applyFill="1" applyBorder="1"/>
    <xf numFmtId="164" fontId="4" fillId="4" borderId="4" xfId="0" applyNumberFormat="1" applyFont="1" applyFill="1" applyBorder="1" applyAlignment="1">
      <alignment horizontal="right"/>
    </xf>
    <xf numFmtId="164" fontId="3" fillId="5" borderId="4" xfId="0" applyNumberFormat="1" applyFont="1" applyFill="1" applyBorder="1"/>
    <xf numFmtId="164" fontId="2" fillId="5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/>
    <xf numFmtId="164" fontId="6" fillId="4" borderId="3" xfId="0" applyNumberFormat="1" applyFont="1" applyFill="1" applyBorder="1"/>
    <xf numFmtId="164" fontId="7" fillId="5" borderId="4" xfId="0" applyNumberFormat="1" applyFont="1" applyFill="1" applyBorder="1"/>
    <xf numFmtId="164" fontId="7" fillId="5" borderId="3" xfId="0" applyNumberFormat="1" applyFont="1" applyFill="1" applyBorder="1"/>
    <xf numFmtId="0" fontId="8" fillId="0" borderId="0" xfId="0" applyFont="1"/>
    <xf numFmtId="164" fontId="0" fillId="6" borderId="0" xfId="0" applyNumberFormat="1" applyFill="1"/>
    <xf numFmtId="164" fontId="0" fillId="6" borderId="1" xfId="0" applyNumberFormat="1" applyFill="1" applyBorder="1"/>
    <xf numFmtId="164" fontId="11" fillId="0" borderId="0" xfId="0" applyNumberFormat="1" applyFont="1"/>
    <xf numFmtId="164" fontId="16" fillId="5" borderId="4" xfId="0" applyNumberFormat="1" applyFont="1" applyFill="1" applyBorder="1" applyAlignment="1">
      <alignment horizontal="right"/>
    </xf>
    <xf numFmtId="0" fontId="16" fillId="0" borderId="0" xfId="4" applyFont="1"/>
    <xf numFmtId="0" fontId="17" fillId="0" borderId="0" xfId="4"/>
    <xf numFmtId="0" fontId="18" fillId="0" borderId="0" xfId="4" applyFont="1"/>
    <xf numFmtId="0" fontId="17" fillId="2" borderId="0" xfId="4" applyFill="1"/>
    <xf numFmtId="165" fontId="17" fillId="0" borderId="0" xfId="5" applyFont="1" applyBorder="1"/>
    <xf numFmtId="2" fontId="17" fillId="0" borderId="0" xfId="6" applyNumberFormat="1" applyFont="1" applyBorder="1"/>
    <xf numFmtId="167" fontId="17" fillId="0" borderId="0" xfId="4" applyNumberFormat="1"/>
    <xf numFmtId="4" fontId="17" fillId="0" borderId="0" xfId="4" applyNumberFormat="1"/>
    <xf numFmtId="167" fontId="17" fillId="2" borderId="0" xfId="4" applyNumberFormat="1" applyFill="1"/>
    <xf numFmtId="10" fontId="17" fillId="0" borderId="0" xfId="4" applyNumberFormat="1"/>
    <xf numFmtId="0" fontId="1" fillId="8" borderId="6" xfId="2" applyBorder="1"/>
    <xf numFmtId="0" fontId="1" fillId="8" borderId="6" xfId="2" applyBorder="1" applyAlignment="1">
      <alignment horizontal="left"/>
    </xf>
    <xf numFmtId="0" fontId="1" fillId="8" borderId="6" xfId="2" applyBorder="1" applyAlignment="1">
      <alignment horizontal="right"/>
    </xf>
    <xf numFmtId="0" fontId="9" fillId="9" borderId="6" xfId="3" applyFont="1" applyBorder="1"/>
    <xf numFmtId="166" fontId="9" fillId="9" borderId="6" xfId="3" applyNumberFormat="1" applyFont="1" applyBorder="1"/>
    <xf numFmtId="0" fontId="22" fillId="0" borderId="0" xfId="4" applyFont="1"/>
    <xf numFmtId="0" fontId="23" fillId="0" borderId="0" xfId="4" applyFont="1"/>
    <xf numFmtId="3" fontId="0" fillId="0" borderId="0" xfId="7" applyFont="1"/>
    <xf numFmtId="3" fontId="17" fillId="0" borderId="0" xfId="4" applyNumberFormat="1"/>
    <xf numFmtId="14" fontId="17" fillId="0" borderId="0" xfId="4" applyNumberFormat="1"/>
    <xf numFmtId="9" fontId="17" fillId="0" borderId="0" xfId="4" applyNumberFormat="1"/>
    <xf numFmtId="3" fontId="0" fillId="0" borderId="0" xfId="8" applyNumberFormat="1" applyFont="1"/>
    <xf numFmtId="0" fontId="16" fillId="0" borderId="10" xfId="4" applyFont="1" applyBorder="1"/>
    <xf numFmtId="166" fontId="17" fillId="0" borderId="11" xfId="4" applyNumberFormat="1" applyBorder="1"/>
    <xf numFmtId="0" fontId="16" fillId="0" borderId="12" xfId="4" applyFont="1" applyBorder="1"/>
    <xf numFmtId="3" fontId="16" fillId="0" borderId="8" xfId="8" applyNumberFormat="1" applyFont="1" applyBorder="1"/>
    <xf numFmtId="0" fontId="16" fillId="0" borderId="8" xfId="8" applyNumberFormat="1" applyFont="1" applyBorder="1"/>
    <xf numFmtId="0" fontId="16" fillId="0" borderId="9" xfId="4" applyFont="1" applyBorder="1"/>
    <xf numFmtId="0" fontId="16" fillId="0" borderId="13" xfId="4" applyFont="1" applyBorder="1"/>
    <xf numFmtId="3" fontId="16" fillId="0" borderId="14" xfId="8" applyNumberFormat="1" applyFont="1" applyBorder="1"/>
    <xf numFmtId="0" fontId="16" fillId="0" borderId="14" xfId="8" applyNumberFormat="1" applyFont="1" applyBorder="1"/>
    <xf numFmtId="0" fontId="16" fillId="0" borderId="15" xfId="4" applyFont="1" applyBorder="1"/>
    <xf numFmtId="0" fontId="9" fillId="11" borderId="7" xfId="1" applyFont="1" applyFill="1" applyBorder="1"/>
    <xf numFmtId="0" fontId="9" fillId="11" borderId="8" xfId="1" applyFont="1" applyFill="1" applyBorder="1" applyAlignment="1">
      <alignment horizontal="right"/>
    </xf>
    <xf numFmtId="0" fontId="9" fillId="11" borderId="8" xfId="1" applyFont="1" applyFill="1" applyBorder="1" applyAlignment="1"/>
    <xf numFmtId="0" fontId="9" fillId="11" borderId="9" xfId="1" applyFont="1" applyFill="1" applyBorder="1"/>
    <xf numFmtId="0" fontId="4" fillId="10" borderId="0" xfId="4" applyFont="1" applyFill="1" applyAlignment="1">
      <alignment horizontal="center"/>
    </xf>
  </cellXfs>
  <cellStyles count="9">
    <cellStyle name="20% - Accent3" xfId="2" builtinId="38"/>
    <cellStyle name="60% - Accent3" xfId="3" builtinId="40"/>
    <cellStyle name="Accent1" xfId="1" builtinId="29"/>
    <cellStyle name="Comma 2" xfId="5" xr:uid="{00000000-0005-0000-0000-000003000000}"/>
    <cellStyle name="Comma 3" xfId="8" xr:uid="{00000000-0005-0000-0000-000004000000}"/>
    <cellStyle name="Comma0" xfId="7" xr:uid="{00000000-0005-0000-0000-000005000000}"/>
    <cellStyle name="Currency 2" xfId="6" xr:uid="{00000000-0005-0000-0000-000006000000}"/>
    <cellStyle name="Normal" xfId="0" builtinId="0"/>
    <cellStyle name="Normal 2" xfId="4" xr:uid="{00000000-0005-0000-0000-000008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8626</xdr:colOff>
      <xdr:row>1</xdr:row>
      <xdr:rowOff>0</xdr:rowOff>
    </xdr:from>
    <xdr:to>
      <xdr:col>1</xdr:col>
      <xdr:colOff>1423358</xdr:colOff>
      <xdr:row>3</xdr:row>
      <xdr:rowOff>146649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7034" y="310551"/>
          <a:ext cx="1414732" cy="79363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  <a:effectLst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oeing\Excel\Exercise%20Files\Ord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>
        <row r="15">
          <cell r="B15" t="str">
            <v>Assembly</v>
          </cell>
          <cell r="C15">
            <v>6.75</v>
          </cell>
          <cell r="D15">
            <v>5.75</v>
          </cell>
          <cell r="E15">
            <v>10.75</v>
          </cell>
        </row>
        <row r="16">
          <cell r="B16" t="str">
            <v>QC</v>
          </cell>
          <cell r="C16">
            <v>7</v>
          </cell>
          <cell r="D16">
            <v>6</v>
          </cell>
          <cell r="E16">
            <v>11</v>
          </cell>
        </row>
        <row r="17">
          <cell r="B17" t="str">
            <v>Sorter</v>
          </cell>
          <cell r="C17">
            <v>5.5</v>
          </cell>
          <cell r="D17">
            <v>5</v>
          </cell>
          <cell r="E17">
            <v>9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image" Target="../media/image1.png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S23"/>
  <sheetViews>
    <sheetView showGridLines="0" tabSelected="1" workbookViewId="0">
      <selection activeCell="H13" sqref="H13"/>
    </sheetView>
  </sheetViews>
  <sheetFormatPr defaultColWidth="9.140625" defaultRowHeight="12.75" x14ac:dyDescent="0.2"/>
  <cols>
    <col min="1" max="1" width="2.85546875" style="1" customWidth="1"/>
    <col min="2" max="2" width="32.7109375" style="1" bestFit="1" customWidth="1"/>
    <col min="3" max="3" width="9.140625" style="1" bestFit="1" customWidth="1"/>
    <col min="4" max="4" width="9.140625" style="1"/>
    <col min="5" max="5" width="9.140625" style="1" bestFit="1" customWidth="1"/>
    <col min="6" max="6" width="11.42578125" style="1" bestFit="1" customWidth="1"/>
    <col min="7" max="9" width="9.5703125" style="1" customWidth="1"/>
    <col min="10" max="10" width="17" style="1" customWidth="1"/>
    <col min="11" max="11" width="9.5703125" style="1" customWidth="1"/>
    <col min="12" max="12" width="10.42578125" style="1" customWidth="1"/>
    <col min="13" max="13" width="11" style="1" customWidth="1"/>
    <col min="14" max="14" width="16.7109375" style="1" customWidth="1"/>
    <col min="15" max="15" width="11.85546875" style="1" customWidth="1"/>
    <col min="16" max="17" width="10.28515625" style="1" customWidth="1"/>
    <col min="18" max="18" width="16.7109375" style="1" customWidth="1"/>
    <col min="19" max="19" width="10.7109375" style="1" customWidth="1"/>
    <col min="20" max="16384" width="9.140625" style="1"/>
  </cols>
  <sheetData>
    <row r="1" spans="2:19" ht="45" x14ac:dyDescent="0.6">
      <c r="B1" s="20" t="s">
        <v>34</v>
      </c>
    </row>
    <row r="3" spans="2:19" ht="38.25" customHeight="1" x14ac:dyDescent="0.35">
      <c r="D3" s="17"/>
    </row>
    <row r="4" spans="2:19" ht="13.5" thickBot="1" x14ac:dyDescent="0.25"/>
    <row r="5" spans="2:19" ht="15.75" thickBot="1" x14ac:dyDescent="0.25">
      <c r="B5" s="9" t="s">
        <v>17</v>
      </c>
      <c r="C5" s="7" t="s">
        <v>0</v>
      </c>
      <c r="D5" s="7" t="s">
        <v>1</v>
      </c>
      <c r="E5" s="7" t="s">
        <v>2</v>
      </c>
      <c r="F5" s="7" t="s">
        <v>3</v>
      </c>
      <c r="G5" s="8" t="s">
        <v>4</v>
      </c>
      <c r="H5" s="8" t="s">
        <v>5</v>
      </c>
      <c r="I5" s="8" t="s">
        <v>6</v>
      </c>
      <c r="J5" s="7" t="s">
        <v>7</v>
      </c>
      <c r="K5" s="8" t="s">
        <v>8</v>
      </c>
      <c r="L5" s="8" t="s">
        <v>9</v>
      </c>
      <c r="M5" s="8" t="s">
        <v>10</v>
      </c>
      <c r="N5" s="7" t="s">
        <v>11</v>
      </c>
      <c r="O5" s="8" t="s">
        <v>12</v>
      </c>
      <c r="P5" s="8" t="s">
        <v>13</v>
      </c>
      <c r="Q5" s="8" t="s">
        <v>14</v>
      </c>
      <c r="R5" s="7" t="s">
        <v>15</v>
      </c>
      <c r="S5" s="7" t="s">
        <v>16</v>
      </c>
    </row>
    <row r="6" spans="2:19" x14ac:dyDescent="0.2">
      <c r="B6" s="10" t="s">
        <v>18</v>
      </c>
      <c r="C6" s="18">
        <v>26484</v>
      </c>
      <c r="D6" s="18">
        <v>25309</v>
      </c>
      <c r="E6" s="18">
        <v>25672</v>
      </c>
      <c r="F6" s="6">
        <f t="shared" ref="F6" ca="1" si="0">RANDBETWEEN(25000,30000)</f>
        <v>26319</v>
      </c>
      <c r="G6" s="18">
        <v>26946</v>
      </c>
      <c r="H6" s="18">
        <v>29673</v>
      </c>
      <c r="I6" s="18">
        <v>8400</v>
      </c>
      <c r="J6" s="6">
        <f>SUM(G6:I6)</f>
        <v>65019</v>
      </c>
      <c r="K6" s="18">
        <v>29937</v>
      </c>
      <c r="L6" s="18">
        <v>26404</v>
      </c>
      <c r="M6" s="18">
        <v>28794</v>
      </c>
      <c r="N6" s="6">
        <f>SUM(K6:M6)</f>
        <v>85135</v>
      </c>
      <c r="O6" s="18">
        <v>29950</v>
      </c>
      <c r="P6" s="18">
        <v>28209</v>
      </c>
      <c r="Q6" s="18">
        <v>25597</v>
      </c>
      <c r="R6" s="6">
        <f>SUM(O6:Q6)</f>
        <v>83756</v>
      </c>
      <c r="S6" s="13">
        <f ca="1">R6+N6+J6+F6</f>
        <v>260229</v>
      </c>
    </row>
    <row r="7" spans="2:19" x14ac:dyDescent="0.2">
      <c r="B7" s="10" t="s">
        <v>19</v>
      </c>
      <c r="C7" s="18">
        <v>66210</v>
      </c>
      <c r="D7" s="18">
        <v>63272.5</v>
      </c>
      <c r="E7" s="18">
        <v>64180</v>
      </c>
      <c r="F7" s="6">
        <f>SUM(C7:E7)</f>
        <v>193662.5</v>
      </c>
      <c r="G7" s="18">
        <v>67365</v>
      </c>
      <c r="H7" s="18">
        <v>74182.5</v>
      </c>
      <c r="I7" s="18">
        <v>21000</v>
      </c>
      <c r="J7" s="6">
        <f>SUM(G7:I7)</f>
        <v>162547.5</v>
      </c>
      <c r="K7" s="18">
        <v>74842.5</v>
      </c>
      <c r="L7" s="18">
        <v>66010</v>
      </c>
      <c r="M7" s="18">
        <v>71985</v>
      </c>
      <c r="N7" s="6">
        <f>SUM(K7:M7)</f>
        <v>212837.5</v>
      </c>
      <c r="O7" s="18">
        <v>74875</v>
      </c>
      <c r="P7" s="18">
        <v>70522.5</v>
      </c>
      <c r="Q7" s="18">
        <v>63992.5</v>
      </c>
      <c r="R7" s="6">
        <f>SUM(O7:Q7)</f>
        <v>209390</v>
      </c>
      <c r="S7" s="13">
        <f>R7+N7+J7+F7</f>
        <v>778437.5</v>
      </c>
    </row>
    <row r="8" spans="2:19" ht="13.5" thickBot="1" x14ac:dyDescent="0.25">
      <c r="B8" s="10" t="s">
        <v>20</v>
      </c>
      <c r="C8" s="18">
        <v>46347</v>
      </c>
      <c r="D8" s="18">
        <v>44290.75</v>
      </c>
      <c r="E8" s="18">
        <v>44926</v>
      </c>
      <c r="F8" s="6">
        <f>SUM(C8:E8)</f>
        <v>135563.75</v>
      </c>
      <c r="G8" s="18">
        <v>47155.5</v>
      </c>
      <c r="H8" s="18">
        <v>51927.75</v>
      </c>
      <c r="I8" s="18">
        <v>14700</v>
      </c>
      <c r="J8" s="6">
        <f>SUM(G8:I8)</f>
        <v>113783.25</v>
      </c>
      <c r="K8" s="18">
        <v>52389.75</v>
      </c>
      <c r="L8" s="18">
        <v>46207</v>
      </c>
      <c r="M8" s="18">
        <v>50389.5</v>
      </c>
      <c r="N8" s="6">
        <f>SUM(K8:M8)</f>
        <v>148986.25</v>
      </c>
      <c r="O8" s="18">
        <v>52412.5</v>
      </c>
      <c r="P8" s="18">
        <v>49365.75</v>
      </c>
      <c r="Q8" s="18">
        <v>44794.75</v>
      </c>
      <c r="R8" s="6">
        <f>SUM(O8:Q8)</f>
        <v>146573</v>
      </c>
      <c r="S8" s="13">
        <f>R8+N8+J8+F8</f>
        <v>544906.25</v>
      </c>
    </row>
    <row r="9" spans="2:19" ht="13.5" thickBot="1" x14ac:dyDescent="0.25">
      <c r="B9" s="4" t="s">
        <v>21</v>
      </c>
      <c r="C9" s="19">
        <f>SUM(C6:C8)</f>
        <v>139041</v>
      </c>
      <c r="D9" s="19">
        <f t="shared" ref="D9:S9" si="1">SUM(D6:D8)</f>
        <v>132872.25</v>
      </c>
      <c r="E9" s="19">
        <f t="shared" si="1"/>
        <v>134778</v>
      </c>
      <c r="F9" s="5">
        <f t="shared" ca="1" si="1"/>
        <v>355545.25</v>
      </c>
      <c r="G9" s="19">
        <f t="shared" si="1"/>
        <v>141466.5</v>
      </c>
      <c r="H9" s="19">
        <f t="shared" si="1"/>
        <v>155783.25</v>
      </c>
      <c r="I9" s="19">
        <f t="shared" si="1"/>
        <v>44100</v>
      </c>
      <c r="J9" s="5">
        <f t="shared" si="1"/>
        <v>341349.75</v>
      </c>
      <c r="K9" s="19">
        <f t="shared" si="1"/>
        <v>157169.25</v>
      </c>
      <c r="L9" s="19">
        <f t="shared" si="1"/>
        <v>138621</v>
      </c>
      <c r="M9" s="19">
        <f t="shared" si="1"/>
        <v>151168.5</v>
      </c>
      <c r="N9" s="5">
        <f t="shared" si="1"/>
        <v>446958.75</v>
      </c>
      <c r="O9" s="19">
        <f t="shared" si="1"/>
        <v>157237.5</v>
      </c>
      <c r="P9" s="19">
        <f t="shared" si="1"/>
        <v>148097.25</v>
      </c>
      <c r="Q9" s="19">
        <f t="shared" si="1"/>
        <v>134384.25</v>
      </c>
      <c r="R9" s="5">
        <f t="shared" si="1"/>
        <v>439719</v>
      </c>
      <c r="S9" s="14">
        <f t="shared" ca="1" si="1"/>
        <v>1583572.75</v>
      </c>
    </row>
    <row r="10" spans="2:19" ht="13.5" thickBot="1" x14ac:dyDescent="0.25">
      <c r="B10" s="2"/>
    </row>
    <row r="11" spans="2:19" ht="15.75" thickBot="1" x14ac:dyDescent="0.25">
      <c r="B11" s="11" t="s">
        <v>22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</row>
    <row r="12" spans="2:19" x14ac:dyDescent="0.2">
      <c r="B12" s="12" t="s">
        <v>23</v>
      </c>
      <c r="C12" s="18">
        <v>25000</v>
      </c>
      <c r="D12" s="18">
        <v>25000</v>
      </c>
      <c r="E12" s="18">
        <v>25000</v>
      </c>
      <c r="F12" s="6">
        <f>SUM(C12:E12)</f>
        <v>75000</v>
      </c>
      <c r="G12" s="18">
        <v>25000</v>
      </c>
      <c r="H12" s="18">
        <v>25000</v>
      </c>
      <c r="I12" s="18">
        <v>25000</v>
      </c>
      <c r="J12" s="6">
        <f>SUM(G12:I12)</f>
        <v>75000</v>
      </c>
      <c r="K12" s="18">
        <v>25000</v>
      </c>
      <c r="L12" s="18">
        <v>25000</v>
      </c>
      <c r="M12" s="18">
        <v>25000</v>
      </c>
      <c r="N12" s="6">
        <f>SUM(K12:M12)</f>
        <v>75000</v>
      </c>
      <c r="O12" s="18">
        <v>25000</v>
      </c>
      <c r="P12" s="18">
        <v>25000</v>
      </c>
      <c r="Q12" s="18">
        <v>25000</v>
      </c>
      <c r="R12" s="6">
        <f>SUM(O12:Q12)</f>
        <v>75000</v>
      </c>
      <c r="S12" s="15">
        <f>R12+N12+J12+F12</f>
        <v>300000</v>
      </c>
    </row>
    <row r="13" spans="2:19" x14ac:dyDescent="0.2">
      <c r="B13" s="12" t="s">
        <v>24</v>
      </c>
      <c r="C13" s="18">
        <v>150</v>
      </c>
      <c r="D13" s="18">
        <v>150</v>
      </c>
      <c r="E13" s="18">
        <v>150</v>
      </c>
      <c r="F13" s="6">
        <f t="shared" ref="F13:F23" si="2">SUM(C13:E13)</f>
        <v>450</v>
      </c>
      <c r="G13" s="18">
        <v>150</v>
      </c>
      <c r="H13" s="18">
        <v>150</v>
      </c>
      <c r="I13" s="18">
        <v>150</v>
      </c>
      <c r="J13" s="6">
        <f t="shared" ref="J13:J21" si="3">SUM(G13:I13)</f>
        <v>450</v>
      </c>
      <c r="K13" s="18">
        <v>150</v>
      </c>
      <c r="L13" s="18">
        <v>150</v>
      </c>
      <c r="M13" s="18">
        <v>150</v>
      </c>
      <c r="N13" s="6">
        <f t="shared" ref="N13:N21" si="4">SUM(K13:M13)</f>
        <v>450</v>
      </c>
      <c r="O13" s="18">
        <v>150</v>
      </c>
      <c r="P13" s="18">
        <v>150</v>
      </c>
      <c r="Q13" s="18">
        <v>150</v>
      </c>
      <c r="R13" s="6">
        <f t="shared" ref="R13:R21" si="5">SUM(O13:Q13)</f>
        <v>450</v>
      </c>
      <c r="S13" s="15">
        <f t="shared" ref="S13:S23" si="6">R13+N13+J13+F13</f>
        <v>1800</v>
      </c>
    </row>
    <row r="14" spans="2:19" x14ac:dyDescent="0.2">
      <c r="B14" s="12" t="s">
        <v>25</v>
      </c>
      <c r="C14" s="18">
        <v>450</v>
      </c>
      <c r="D14" s="18">
        <v>450</v>
      </c>
      <c r="E14" s="18">
        <v>450</v>
      </c>
      <c r="F14" s="6">
        <f t="shared" si="2"/>
        <v>1350</v>
      </c>
      <c r="G14" s="18">
        <v>450</v>
      </c>
      <c r="H14" s="18">
        <v>450</v>
      </c>
      <c r="I14" s="18">
        <v>450</v>
      </c>
      <c r="J14" s="6">
        <f t="shared" si="3"/>
        <v>1350</v>
      </c>
      <c r="K14" s="18">
        <v>450</v>
      </c>
      <c r="L14" s="18">
        <v>450</v>
      </c>
      <c r="M14" s="18">
        <v>450</v>
      </c>
      <c r="N14" s="6">
        <f t="shared" si="4"/>
        <v>1350</v>
      </c>
      <c r="O14" s="18">
        <v>450</v>
      </c>
      <c r="P14" s="18">
        <v>450</v>
      </c>
      <c r="Q14" s="18">
        <v>450</v>
      </c>
      <c r="R14" s="6">
        <f t="shared" si="5"/>
        <v>1350</v>
      </c>
      <c r="S14" s="15">
        <f t="shared" si="6"/>
        <v>5400</v>
      </c>
    </row>
    <row r="15" spans="2:19" x14ac:dyDescent="0.2">
      <c r="B15" s="12" t="s">
        <v>26</v>
      </c>
      <c r="C15" s="18">
        <v>12500</v>
      </c>
      <c r="D15" s="18">
        <v>12500</v>
      </c>
      <c r="E15" s="18">
        <v>12500</v>
      </c>
      <c r="F15" s="6">
        <f t="shared" si="2"/>
        <v>37500</v>
      </c>
      <c r="G15" s="18">
        <v>12500</v>
      </c>
      <c r="H15" s="18">
        <v>12500</v>
      </c>
      <c r="I15" s="18">
        <v>12500</v>
      </c>
      <c r="J15" s="6">
        <f t="shared" si="3"/>
        <v>37500</v>
      </c>
      <c r="K15" s="18">
        <v>13500</v>
      </c>
      <c r="L15" s="18">
        <v>13500</v>
      </c>
      <c r="M15" s="18">
        <v>13500</v>
      </c>
      <c r="N15" s="6">
        <f t="shared" si="4"/>
        <v>40500</v>
      </c>
      <c r="O15" s="18">
        <v>13500</v>
      </c>
      <c r="P15" s="18">
        <v>13500</v>
      </c>
      <c r="Q15" s="18">
        <v>13500</v>
      </c>
      <c r="R15" s="6">
        <f t="shared" si="5"/>
        <v>40500</v>
      </c>
      <c r="S15" s="15">
        <f t="shared" si="6"/>
        <v>156000</v>
      </c>
    </row>
    <row r="16" spans="2:19" x14ac:dyDescent="0.2">
      <c r="B16" s="12" t="s">
        <v>27</v>
      </c>
      <c r="C16" s="18">
        <v>3000</v>
      </c>
      <c r="D16" s="18">
        <v>3000</v>
      </c>
      <c r="E16" s="18">
        <v>3000</v>
      </c>
      <c r="F16" s="6">
        <f t="shared" si="2"/>
        <v>9000</v>
      </c>
      <c r="G16" s="18">
        <v>3000</v>
      </c>
      <c r="H16" s="18">
        <v>3000</v>
      </c>
      <c r="I16" s="18">
        <v>3000</v>
      </c>
      <c r="J16" s="6">
        <f t="shared" si="3"/>
        <v>9000</v>
      </c>
      <c r="K16" s="18">
        <v>3000</v>
      </c>
      <c r="L16" s="18">
        <v>3000</v>
      </c>
      <c r="M16" s="18">
        <v>3000</v>
      </c>
      <c r="N16" s="6">
        <f t="shared" si="4"/>
        <v>9000</v>
      </c>
      <c r="O16" s="18">
        <v>3000</v>
      </c>
      <c r="P16" s="18">
        <v>3000</v>
      </c>
      <c r="Q16" s="18">
        <v>3000</v>
      </c>
      <c r="R16" s="6">
        <f t="shared" si="5"/>
        <v>9000</v>
      </c>
      <c r="S16" s="15">
        <f t="shared" si="6"/>
        <v>36000</v>
      </c>
    </row>
    <row r="17" spans="2:19" x14ac:dyDescent="0.2">
      <c r="B17" s="12" t="s">
        <v>28</v>
      </c>
      <c r="C17" s="18">
        <v>1000</v>
      </c>
      <c r="D17" s="18">
        <v>1000</v>
      </c>
      <c r="E17" s="18">
        <v>1000</v>
      </c>
      <c r="F17" s="6">
        <f t="shared" si="2"/>
        <v>3000</v>
      </c>
      <c r="G17" s="18">
        <v>1000</v>
      </c>
      <c r="H17" s="18">
        <v>1000</v>
      </c>
      <c r="I17" s="18">
        <v>1000</v>
      </c>
      <c r="J17" s="6">
        <f t="shared" si="3"/>
        <v>3000</v>
      </c>
      <c r="K17" s="18">
        <v>1000</v>
      </c>
      <c r="L17" s="18">
        <v>1000</v>
      </c>
      <c r="M17" s="18">
        <v>1000</v>
      </c>
      <c r="N17" s="6">
        <f t="shared" si="4"/>
        <v>3000</v>
      </c>
      <c r="O17" s="18">
        <v>1000</v>
      </c>
      <c r="P17" s="18">
        <v>1000</v>
      </c>
      <c r="Q17" s="18">
        <v>1000</v>
      </c>
      <c r="R17" s="6">
        <f t="shared" si="5"/>
        <v>3000</v>
      </c>
      <c r="S17" s="15">
        <f t="shared" si="6"/>
        <v>12000</v>
      </c>
    </row>
    <row r="18" spans="2:19" x14ac:dyDescent="0.2">
      <c r="B18" s="12" t="s">
        <v>29</v>
      </c>
      <c r="C18" s="18">
        <v>1500</v>
      </c>
      <c r="D18" s="18">
        <v>1500</v>
      </c>
      <c r="E18" s="18">
        <v>1500</v>
      </c>
      <c r="F18" s="6">
        <f t="shared" si="2"/>
        <v>4500</v>
      </c>
      <c r="G18" s="18">
        <v>1500</v>
      </c>
      <c r="H18" s="18">
        <v>1500</v>
      </c>
      <c r="I18" s="18">
        <v>1500</v>
      </c>
      <c r="J18" s="6">
        <f t="shared" si="3"/>
        <v>4500</v>
      </c>
      <c r="K18" s="18">
        <v>1500</v>
      </c>
      <c r="L18" s="18">
        <v>1500</v>
      </c>
      <c r="M18" s="18">
        <v>1500</v>
      </c>
      <c r="N18" s="6">
        <f t="shared" si="4"/>
        <v>4500</v>
      </c>
      <c r="O18" s="18">
        <v>1500</v>
      </c>
      <c r="P18" s="18">
        <v>1500</v>
      </c>
      <c r="Q18" s="18">
        <v>1500</v>
      </c>
      <c r="R18" s="6">
        <f t="shared" si="5"/>
        <v>4500</v>
      </c>
      <c r="S18" s="15">
        <f t="shared" si="6"/>
        <v>18000</v>
      </c>
    </row>
    <row r="19" spans="2:19" x14ac:dyDescent="0.2">
      <c r="B19" s="21" t="s">
        <v>30</v>
      </c>
      <c r="C19" s="18">
        <v>7500</v>
      </c>
      <c r="D19" s="18">
        <v>7500</v>
      </c>
      <c r="E19" s="18">
        <v>7500</v>
      </c>
      <c r="F19" s="6">
        <v>7500</v>
      </c>
      <c r="G19" s="18">
        <v>7500</v>
      </c>
      <c r="H19" s="18">
        <v>7500</v>
      </c>
      <c r="I19" s="18">
        <v>7500</v>
      </c>
      <c r="J19" s="6">
        <v>7500</v>
      </c>
      <c r="K19" s="18">
        <v>7500</v>
      </c>
      <c r="L19" s="18">
        <v>7500</v>
      </c>
      <c r="M19" s="18">
        <v>7500</v>
      </c>
      <c r="N19" s="6">
        <v>7500</v>
      </c>
      <c r="O19" s="18">
        <v>7500</v>
      </c>
      <c r="P19" s="18">
        <v>7500</v>
      </c>
      <c r="Q19" s="18">
        <v>7500</v>
      </c>
      <c r="R19" s="6">
        <f t="shared" si="5"/>
        <v>22500</v>
      </c>
      <c r="S19" s="15">
        <f t="shared" si="6"/>
        <v>45000</v>
      </c>
    </row>
    <row r="20" spans="2:19" ht="13.5" thickBot="1" x14ac:dyDescent="0.25">
      <c r="B20" s="12" t="s">
        <v>31</v>
      </c>
      <c r="C20" s="18">
        <v>2000</v>
      </c>
      <c r="D20" s="18">
        <v>2000</v>
      </c>
      <c r="E20" s="18">
        <v>2000</v>
      </c>
      <c r="F20" s="6">
        <f t="shared" si="2"/>
        <v>6000</v>
      </c>
      <c r="G20" s="18">
        <v>2000</v>
      </c>
      <c r="H20" s="18">
        <v>2000</v>
      </c>
      <c r="I20" s="18">
        <v>2000</v>
      </c>
      <c r="J20" s="6">
        <f t="shared" si="3"/>
        <v>6000</v>
      </c>
      <c r="K20" s="18">
        <v>2000</v>
      </c>
      <c r="L20" s="18">
        <v>2000</v>
      </c>
      <c r="M20" s="18">
        <v>2000</v>
      </c>
      <c r="N20" s="6">
        <f t="shared" si="4"/>
        <v>6000</v>
      </c>
      <c r="O20" s="18">
        <v>2000</v>
      </c>
      <c r="P20" s="18">
        <v>2000</v>
      </c>
      <c r="Q20" s="18">
        <v>2000</v>
      </c>
      <c r="R20" s="6">
        <f t="shared" si="5"/>
        <v>6000</v>
      </c>
      <c r="S20" s="15">
        <f t="shared" si="6"/>
        <v>24000</v>
      </c>
    </row>
    <row r="21" spans="2:19" ht="13.5" thickBot="1" x14ac:dyDescent="0.25">
      <c r="B21" s="4" t="s">
        <v>32</v>
      </c>
      <c r="C21" s="19">
        <f>SUM(C12:C20)</f>
        <v>53100</v>
      </c>
      <c r="D21" s="19">
        <f>SUM(D12:D20)</f>
        <v>53100</v>
      </c>
      <c r="E21" s="19">
        <f>SUM(E12:E20)</f>
        <v>53100</v>
      </c>
      <c r="F21" s="5">
        <f t="shared" si="2"/>
        <v>159300</v>
      </c>
      <c r="G21" s="19">
        <f>SUM(G12:G20)</f>
        <v>53100</v>
      </c>
      <c r="H21" s="19">
        <f>SUM(H12:H20)</f>
        <v>53100</v>
      </c>
      <c r="I21" s="19">
        <f>SUM(I12:I20)</f>
        <v>53100</v>
      </c>
      <c r="J21" s="5">
        <f t="shared" si="3"/>
        <v>159300</v>
      </c>
      <c r="K21" s="19">
        <f>SUM(K12:K20)</f>
        <v>54100</v>
      </c>
      <c r="L21" s="19">
        <f>SUM(L12:L20)</f>
        <v>54100</v>
      </c>
      <c r="M21" s="19">
        <f>SUM(M12:M20)</f>
        <v>54100</v>
      </c>
      <c r="N21" s="5">
        <f t="shared" si="4"/>
        <v>162300</v>
      </c>
      <c r="O21" s="19">
        <f>SUM(O12:O20)</f>
        <v>54100</v>
      </c>
      <c r="P21" s="19">
        <f>SUM(P12:P20)</f>
        <v>54100</v>
      </c>
      <c r="Q21" s="19">
        <f>SUM(Q12:Q20)</f>
        <v>54100</v>
      </c>
      <c r="R21" s="5">
        <f t="shared" si="5"/>
        <v>162300</v>
      </c>
      <c r="S21" s="16">
        <f t="shared" si="6"/>
        <v>643200</v>
      </c>
    </row>
    <row r="22" spans="2:19" ht="13.5" thickBot="1" x14ac:dyDescent="0.25"/>
    <row r="23" spans="2:19" ht="13.5" thickBot="1" x14ac:dyDescent="0.25">
      <c r="B23" s="4" t="s">
        <v>33</v>
      </c>
      <c r="C23" s="19">
        <f>C9-C21</f>
        <v>85941</v>
      </c>
      <c r="D23" s="19">
        <f>D9-D21</f>
        <v>79772.25</v>
      </c>
      <c r="E23" s="19">
        <f>E9-E21</f>
        <v>81678</v>
      </c>
      <c r="F23" s="5">
        <f t="shared" si="2"/>
        <v>247391.25</v>
      </c>
      <c r="G23" s="19">
        <f t="shared" ref="G23:L23" si="7">G9-G21</f>
        <v>88366.5</v>
      </c>
      <c r="H23" s="19">
        <f t="shared" si="7"/>
        <v>102683.25</v>
      </c>
      <c r="I23" s="19">
        <f t="shared" si="7"/>
        <v>-9000</v>
      </c>
      <c r="J23" s="5">
        <f>SUM(G23:I23)</f>
        <v>182049.75</v>
      </c>
      <c r="K23" s="19">
        <f>K9-K21</f>
        <v>103069.25</v>
      </c>
      <c r="L23" s="19">
        <f t="shared" si="7"/>
        <v>84521</v>
      </c>
      <c r="M23" s="19">
        <f>M9-M21</f>
        <v>97068.5</v>
      </c>
      <c r="N23" s="5">
        <f>N9-N21</f>
        <v>284658.75</v>
      </c>
      <c r="O23" s="19">
        <f>O9-O21</f>
        <v>103137.5</v>
      </c>
      <c r="P23" s="19">
        <f>SUM(M23:O23)</f>
        <v>484864.75</v>
      </c>
      <c r="Q23" s="19">
        <f>Q9-Q21</f>
        <v>80284.25</v>
      </c>
      <c r="R23" s="5">
        <f>R9-R21</f>
        <v>277419</v>
      </c>
      <c r="S23" s="16">
        <f t="shared" si="6"/>
        <v>991518.75</v>
      </c>
    </row>
  </sheetData>
  <sheetProtection sheet="1" objects="1"/>
  <phoneticPr fontId="0" type="noConversion"/>
  <printOptions gridLinesSet="0"/>
  <pageMargins left="0.75" right="0.75" top="1" bottom="1" header="0.5" footer="0.5"/>
  <pageSetup paperSize="9" scale="87" orientation="portrait" r:id="rId1"/>
  <headerFooter alignWithMargins="0">
    <oddHeader>&amp;A</oddHeader>
    <oddFooter>Page &amp;P</oddFooter>
  </headerFooter>
  <drawing r:id="rId2"/>
  <legacyDrawing r:id="rId3"/>
  <picture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16"/>
  <sheetViews>
    <sheetView showGridLines="0" workbookViewId="0">
      <selection activeCell="I23" sqref="I23"/>
    </sheetView>
  </sheetViews>
  <sheetFormatPr defaultColWidth="9.140625" defaultRowHeight="12.75" x14ac:dyDescent="0.2"/>
  <cols>
    <col min="1" max="1" width="18.140625" style="23" customWidth="1"/>
    <col min="2" max="2" width="9.140625" style="23"/>
    <col min="3" max="3" width="10.85546875" style="23" customWidth="1"/>
    <col min="4" max="4" width="6.42578125" style="23" bestFit="1" customWidth="1"/>
    <col min="5" max="5" width="14.5703125" style="23" bestFit="1" customWidth="1"/>
    <col min="6" max="6" width="13.140625" style="23" bestFit="1" customWidth="1"/>
    <col min="7" max="7" width="14.5703125" style="23" bestFit="1" customWidth="1"/>
    <col min="8" max="16384" width="9.140625" style="23"/>
  </cols>
  <sheetData>
    <row r="1" spans="1:20" x14ac:dyDescent="0.2">
      <c r="A1" s="22"/>
      <c r="B1" s="22"/>
      <c r="C1" s="22"/>
      <c r="D1" s="22"/>
      <c r="E1" s="22"/>
      <c r="F1" s="22"/>
      <c r="G1" s="22"/>
    </row>
    <row r="2" spans="1:20" ht="23.25" x14ac:dyDescent="0.35">
      <c r="A2" s="24" t="s">
        <v>36</v>
      </c>
      <c r="B2" s="22"/>
      <c r="C2" s="22"/>
      <c r="D2" s="22"/>
      <c r="E2" s="22"/>
      <c r="F2" s="22"/>
      <c r="G2" s="22"/>
    </row>
    <row r="3" spans="1:20" x14ac:dyDescent="0.2">
      <c r="A3" s="22"/>
      <c r="B3" s="22"/>
      <c r="C3" s="22"/>
      <c r="D3" s="22"/>
      <c r="E3" s="22"/>
      <c r="F3" s="22"/>
      <c r="G3" s="22"/>
    </row>
    <row r="4" spans="1:20" ht="17.25" thickBot="1" x14ac:dyDescent="0.35">
      <c r="A4" s="32" t="s">
        <v>39</v>
      </c>
      <c r="B4" s="33" t="s">
        <v>40</v>
      </c>
      <c r="C4" s="34" t="s">
        <v>41</v>
      </c>
      <c r="D4" s="34" t="s">
        <v>42</v>
      </c>
      <c r="E4" s="34" t="s">
        <v>16</v>
      </c>
      <c r="F4" s="34" t="s">
        <v>43</v>
      </c>
      <c r="G4" s="34" t="s">
        <v>44</v>
      </c>
      <c r="J4" s="58" t="s">
        <v>35</v>
      </c>
      <c r="K4" s="58"/>
    </row>
    <row r="5" spans="1:20" x14ac:dyDescent="0.2">
      <c r="A5" s="23" t="s">
        <v>46</v>
      </c>
      <c r="B5" s="23" t="s">
        <v>47</v>
      </c>
      <c r="C5" s="26">
        <f>VLOOKUP(B5,prices,2)</f>
        <v>169.99</v>
      </c>
      <c r="D5" s="23">
        <v>75</v>
      </c>
      <c r="E5" s="27">
        <f t="shared" ref="E5:E13" si="0">C5*D5</f>
        <v>12749.25</v>
      </c>
      <c r="F5" s="26">
        <f>HLOOKUP(E5,shipping,2)</f>
        <v>300</v>
      </c>
      <c r="G5" s="28">
        <f>E5+F5</f>
        <v>13049.25</v>
      </c>
      <c r="J5" s="25" t="s">
        <v>37</v>
      </c>
      <c r="K5" s="25">
        <v>54.99</v>
      </c>
    </row>
    <row r="6" spans="1:20" x14ac:dyDescent="0.2">
      <c r="A6" s="23" t="s">
        <v>49</v>
      </c>
      <c r="B6" s="23" t="s">
        <v>37</v>
      </c>
      <c r="C6" s="26">
        <f t="shared" ref="C6:C13" si="1">VLOOKUP(B6,prices,2)</f>
        <v>54.99</v>
      </c>
      <c r="D6" s="23">
        <v>100</v>
      </c>
      <c r="E6" s="29">
        <f t="shared" si="0"/>
        <v>5499</v>
      </c>
      <c r="F6" s="26">
        <f t="shared" ref="F6:F13" si="2">HLOOKUP(E6,shipping,2)</f>
        <v>100</v>
      </c>
      <c r="G6" s="28">
        <f t="shared" ref="G6:G13" si="3">E6+F6</f>
        <v>5599</v>
      </c>
      <c r="J6" s="25" t="s">
        <v>38</v>
      </c>
      <c r="K6" s="25">
        <v>125.99</v>
      </c>
    </row>
    <row r="7" spans="1:20" x14ac:dyDescent="0.2">
      <c r="A7" s="23" t="s">
        <v>51</v>
      </c>
      <c r="B7" s="23" t="s">
        <v>45</v>
      </c>
      <c r="C7" s="26">
        <f t="shared" si="1"/>
        <v>99.99</v>
      </c>
      <c r="D7" s="23">
        <v>20</v>
      </c>
      <c r="E7" s="29">
        <f t="shared" si="0"/>
        <v>1999.8</v>
      </c>
      <c r="F7" s="26">
        <f t="shared" si="2"/>
        <v>80</v>
      </c>
      <c r="G7" s="28">
        <f t="shared" si="3"/>
        <v>2079.8000000000002</v>
      </c>
      <c r="J7" s="25" t="s">
        <v>45</v>
      </c>
      <c r="K7" s="25">
        <v>99.99</v>
      </c>
    </row>
    <row r="8" spans="1:20" x14ac:dyDescent="0.2">
      <c r="A8" s="23" t="s">
        <v>52</v>
      </c>
      <c r="B8" s="23" t="s">
        <v>53</v>
      </c>
      <c r="C8" s="26">
        <f t="shared" si="1"/>
        <v>44.99</v>
      </c>
      <c r="D8" s="23">
        <v>200</v>
      </c>
      <c r="E8" s="29">
        <f t="shared" si="0"/>
        <v>8998</v>
      </c>
      <c r="F8" s="26">
        <f t="shared" si="2"/>
        <v>200</v>
      </c>
      <c r="G8" s="28">
        <f t="shared" si="3"/>
        <v>9198</v>
      </c>
      <c r="J8" s="25" t="s">
        <v>48</v>
      </c>
      <c r="K8" s="25">
        <v>33.979999999999997</v>
      </c>
    </row>
    <row r="9" spans="1:20" x14ac:dyDescent="0.2">
      <c r="A9" s="23" t="s">
        <v>54</v>
      </c>
      <c r="B9" s="23" t="s">
        <v>47</v>
      </c>
      <c r="C9" s="26">
        <f t="shared" si="1"/>
        <v>169.99</v>
      </c>
      <c r="D9" s="23">
        <v>2</v>
      </c>
      <c r="E9" s="29">
        <f t="shared" si="0"/>
        <v>339.98</v>
      </c>
      <c r="F9" s="26">
        <f t="shared" si="2"/>
        <v>0</v>
      </c>
      <c r="G9" s="28">
        <f t="shared" si="3"/>
        <v>339.98</v>
      </c>
      <c r="J9" s="25" t="s">
        <v>50</v>
      </c>
      <c r="K9" s="25">
        <v>63.99</v>
      </c>
      <c r="L9" s="31"/>
    </row>
    <row r="10" spans="1:20" x14ac:dyDescent="0.2">
      <c r="A10" s="23" t="s">
        <v>56</v>
      </c>
      <c r="B10" s="23" t="s">
        <v>38</v>
      </c>
      <c r="C10" s="26">
        <f t="shared" si="1"/>
        <v>125.99</v>
      </c>
      <c r="D10" s="23">
        <v>100</v>
      </c>
      <c r="E10" s="29">
        <f t="shared" si="0"/>
        <v>12599</v>
      </c>
      <c r="F10" s="26">
        <f t="shared" si="2"/>
        <v>300</v>
      </c>
      <c r="G10" s="28">
        <f t="shared" si="3"/>
        <v>12899</v>
      </c>
      <c r="J10" s="25" t="s">
        <v>47</v>
      </c>
      <c r="K10" s="30">
        <v>169.99</v>
      </c>
      <c r="L10" s="31"/>
    </row>
    <row r="11" spans="1:20" x14ac:dyDescent="0.2">
      <c r="A11" s="23" t="s">
        <v>57</v>
      </c>
      <c r="B11" s="23" t="s">
        <v>48</v>
      </c>
      <c r="C11" s="26">
        <f t="shared" si="1"/>
        <v>33.979999999999997</v>
      </c>
      <c r="D11" s="23">
        <v>300</v>
      </c>
      <c r="E11" s="29">
        <f t="shared" si="0"/>
        <v>10193.999999999998</v>
      </c>
      <c r="F11" s="26">
        <f t="shared" si="2"/>
        <v>200</v>
      </c>
      <c r="G11" s="28">
        <f t="shared" si="3"/>
        <v>10393.999999999998</v>
      </c>
      <c r="J11" s="25" t="s">
        <v>53</v>
      </c>
      <c r="K11" s="25">
        <v>44.99</v>
      </c>
      <c r="L11" s="31"/>
    </row>
    <row r="12" spans="1:20" x14ac:dyDescent="0.2">
      <c r="A12" s="23" t="s">
        <v>58</v>
      </c>
      <c r="B12" s="23" t="s">
        <v>50</v>
      </c>
      <c r="C12" s="26">
        <f t="shared" si="1"/>
        <v>63.99</v>
      </c>
      <c r="D12" s="23">
        <v>10</v>
      </c>
      <c r="E12" s="29">
        <f t="shared" si="0"/>
        <v>639.9</v>
      </c>
      <c r="F12" s="26">
        <f t="shared" si="2"/>
        <v>50</v>
      </c>
      <c r="G12" s="28">
        <f t="shared" si="3"/>
        <v>689.9</v>
      </c>
      <c r="J12" s="25" t="s">
        <v>55</v>
      </c>
      <c r="K12" s="25">
        <v>54.75</v>
      </c>
      <c r="L12" s="31"/>
    </row>
    <row r="13" spans="1:20" x14ac:dyDescent="0.2">
      <c r="A13" s="23" t="s">
        <v>59</v>
      </c>
      <c r="B13" s="23" t="s">
        <v>55</v>
      </c>
      <c r="C13" s="26">
        <f t="shared" si="1"/>
        <v>54.75</v>
      </c>
      <c r="D13" s="23">
        <v>1</v>
      </c>
      <c r="E13" s="29">
        <f t="shared" si="0"/>
        <v>54.75</v>
      </c>
      <c r="F13" s="26">
        <f t="shared" si="2"/>
        <v>0</v>
      </c>
      <c r="G13" s="28">
        <f t="shared" si="3"/>
        <v>54.75</v>
      </c>
    </row>
    <row r="14" spans="1:20" x14ac:dyDescent="0.2">
      <c r="J14" s="22" t="s">
        <v>60</v>
      </c>
    </row>
    <row r="15" spans="1:20" x14ac:dyDescent="0.2">
      <c r="J15" s="22" t="s">
        <v>61</v>
      </c>
      <c r="K15" s="23">
        <v>0</v>
      </c>
      <c r="L15" s="23">
        <v>400</v>
      </c>
      <c r="M15" s="23">
        <v>800</v>
      </c>
      <c r="N15" s="23">
        <v>1200</v>
      </c>
      <c r="O15" s="23">
        <v>1600</v>
      </c>
      <c r="P15" s="23">
        <v>2000</v>
      </c>
      <c r="Q15" s="23">
        <v>5000</v>
      </c>
      <c r="R15" s="23">
        <v>8000</v>
      </c>
      <c r="S15" s="23">
        <v>12000</v>
      </c>
      <c r="T15" s="23">
        <v>16000</v>
      </c>
    </row>
    <row r="16" spans="1:20" ht="17.25" thickBot="1" x14ac:dyDescent="0.35">
      <c r="A16" s="35"/>
      <c r="B16" s="35"/>
      <c r="C16" s="35"/>
      <c r="D16" s="35" t="s">
        <v>16</v>
      </c>
      <c r="E16" s="36">
        <f>SUM(E5:E13)</f>
        <v>53073.68</v>
      </c>
      <c r="F16" s="36">
        <f>SUM(F5:F13)</f>
        <v>1230</v>
      </c>
      <c r="G16" s="36">
        <f>SUM(G5:G13)</f>
        <v>54303.68</v>
      </c>
      <c r="J16" s="22" t="s">
        <v>62</v>
      </c>
      <c r="K16" s="23">
        <v>0</v>
      </c>
      <c r="L16" s="23">
        <v>50</v>
      </c>
      <c r="M16" s="23">
        <v>60</v>
      </c>
      <c r="N16" s="23">
        <v>70</v>
      </c>
      <c r="O16" s="23">
        <v>80</v>
      </c>
      <c r="P16" s="23">
        <v>90</v>
      </c>
      <c r="Q16" s="23">
        <v>100</v>
      </c>
      <c r="R16" s="23">
        <v>200</v>
      </c>
      <c r="S16" s="23">
        <v>300</v>
      </c>
      <c r="T16" s="23">
        <v>400</v>
      </c>
    </row>
  </sheetData>
  <mergeCells count="1">
    <mergeCell ref="J4:K4"/>
  </mergeCells>
  <printOptions gridLinesSet="0"/>
  <pageMargins left="0.75" right="0.75" top="1" bottom="1" header="0.5" footer="0.5"/>
  <pageSetup orientation="portrait" horizontalDpi="4294967292" verticalDpi="300" r:id="rId1"/>
  <headerFooter alignWithMargins="0">
    <oddHeader>&amp;A</oddHeader>
    <oddFooter>Page 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U28"/>
  <sheetViews>
    <sheetView workbookViewId="0">
      <selection activeCell="F34" sqref="F34"/>
    </sheetView>
  </sheetViews>
  <sheetFormatPr defaultColWidth="13.7109375" defaultRowHeight="12.75" x14ac:dyDescent="0.2"/>
  <cols>
    <col min="1" max="1" width="14.42578125" style="29" customWidth="1"/>
    <col min="2" max="3" width="8" style="29" customWidth="1"/>
    <col min="4" max="4" width="7.7109375" style="29" customWidth="1"/>
    <col min="5" max="5" width="8" style="29" customWidth="1"/>
    <col min="6" max="6" width="7.5703125" style="29" customWidth="1"/>
    <col min="7" max="7" width="8.85546875" style="29" customWidth="1"/>
    <col min="8" max="8" width="6.85546875" style="29" customWidth="1"/>
    <col min="9" max="9" width="6.42578125" style="29" customWidth="1"/>
    <col min="10" max="10" width="10.7109375" style="29" customWidth="1"/>
    <col min="11" max="12" width="13.7109375" style="29" customWidth="1"/>
    <col min="13" max="13" width="8.5703125" style="29" customWidth="1"/>
    <col min="14" max="14" width="9.42578125" style="29" customWidth="1"/>
    <col min="15" max="15" width="9.28515625" style="29" customWidth="1"/>
    <col min="16" max="16" width="9.85546875" style="29" customWidth="1"/>
    <col min="17" max="16384" width="13.7109375" style="29"/>
  </cols>
  <sheetData>
    <row r="1" spans="1:255" ht="23.25" x14ac:dyDescent="0.35">
      <c r="A1" s="24" t="s">
        <v>63</v>
      </c>
      <c r="B1" s="37"/>
    </row>
    <row r="2" spans="1:255" ht="15.75" x14ac:dyDescent="0.25">
      <c r="B2" s="37"/>
      <c r="D2" s="38"/>
    </row>
    <row r="3" spans="1:255" x14ac:dyDescent="0.2">
      <c r="N3" s="39"/>
      <c r="O3" s="39"/>
      <c r="P3" s="39"/>
    </row>
    <row r="4" spans="1:255" ht="15.75" x14ac:dyDescent="0.25">
      <c r="A4" s="22"/>
      <c r="E4" s="37"/>
      <c r="F4" s="37"/>
      <c r="G4" s="37"/>
      <c r="H4" s="37"/>
      <c r="I4" s="37"/>
      <c r="J4" s="37"/>
      <c r="M4" s="40"/>
    </row>
    <row r="5" spans="1:255" x14ac:dyDescent="0.2">
      <c r="A5" s="22"/>
      <c r="H5" s="41"/>
      <c r="I5" s="41"/>
      <c r="M5" s="40"/>
    </row>
    <row r="6" spans="1:255" x14ac:dyDescent="0.2">
      <c r="A6" s="22"/>
      <c r="H6" s="42"/>
      <c r="I6" s="42"/>
      <c r="M6" s="40"/>
    </row>
    <row r="7" spans="1:255" ht="16.5" x14ac:dyDescent="0.3">
      <c r="A7" s="54" t="s">
        <v>64</v>
      </c>
      <c r="B7" s="55" t="s">
        <v>65</v>
      </c>
      <c r="C7" s="55" t="s">
        <v>66</v>
      </c>
      <c r="D7" s="55" t="s">
        <v>67</v>
      </c>
      <c r="E7" s="55" t="s">
        <v>68</v>
      </c>
      <c r="F7" s="55" t="s">
        <v>69</v>
      </c>
      <c r="G7" s="55" t="s">
        <v>70</v>
      </c>
      <c r="H7" s="55" t="s">
        <v>16</v>
      </c>
      <c r="I7" s="56" t="s">
        <v>71</v>
      </c>
      <c r="J7" s="57" t="s">
        <v>72</v>
      </c>
      <c r="K7" s="22"/>
      <c r="M7" s="43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 s="22"/>
      <c r="FG7" s="22"/>
      <c r="FH7" s="22"/>
      <c r="FI7" s="22"/>
      <c r="FJ7" s="22"/>
      <c r="FK7" s="22"/>
      <c r="FL7" s="22"/>
      <c r="FM7" s="22"/>
      <c r="FN7" s="22"/>
      <c r="FO7" s="22"/>
      <c r="FP7" s="22"/>
      <c r="FQ7" s="22"/>
      <c r="FR7" s="22"/>
      <c r="FS7" s="22"/>
      <c r="FT7" s="22"/>
      <c r="FU7" s="22"/>
      <c r="FV7" s="22"/>
      <c r="FW7" s="22"/>
      <c r="FX7" s="22"/>
      <c r="FY7" s="22"/>
      <c r="FZ7" s="22"/>
      <c r="GA7" s="22"/>
      <c r="GB7" s="22"/>
      <c r="GC7" s="22"/>
      <c r="GD7" s="22"/>
      <c r="GE7" s="22"/>
      <c r="GF7" s="22"/>
      <c r="GG7" s="22"/>
      <c r="GH7" s="22"/>
      <c r="GI7" s="22"/>
      <c r="GJ7" s="22"/>
      <c r="GK7" s="22"/>
      <c r="GL7" s="22"/>
      <c r="GM7" s="22"/>
      <c r="GN7" s="22"/>
      <c r="GO7" s="22"/>
      <c r="GP7" s="22"/>
      <c r="GQ7" s="22"/>
      <c r="GR7" s="22"/>
      <c r="GS7" s="22"/>
      <c r="GT7" s="22"/>
      <c r="GU7" s="22"/>
      <c r="GV7" s="22"/>
      <c r="GW7" s="22"/>
      <c r="GX7" s="22"/>
      <c r="GY7" s="22"/>
      <c r="GZ7" s="22"/>
      <c r="HA7" s="22"/>
      <c r="HB7" s="22"/>
      <c r="HC7" s="22"/>
      <c r="HD7" s="22"/>
      <c r="HE7" s="22"/>
      <c r="HF7" s="22"/>
      <c r="HG7" s="22"/>
      <c r="HH7" s="22"/>
      <c r="HI7" s="22"/>
      <c r="HJ7" s="22"/>
      <c r="HK7" s="22"/>
      <c r="HL7" s="22"/>
      <c r="HM7" s="22"/>
      <c r="HN7" s="22"/>
      <c r="HO7" s="22"/>
      <c r="HP7" s="22"/>
      <c r="HQ7" s="22"/>
      <c r="HR7" s="22"/>
      <c r="HS7" s="22"/>
      <c r="HT7" s="22"/>
      <c r="HU7" s="22"/>
      <c r="HV7" s="22"/>
      <c r="HW7" s="22"/>
      <c r="HX7" s="22"/>
      <c r="HY7" s="22"/>
      <c r="HZ7" s="22"/>
      <c r="IA7" s="22"/>
      <c r="IB7" s="22"/>
      <c r="IC7" s="22"/>
      <c r="ID7" s="22"/>
      <c r="IE7" s="22"/>
      <c r="IF7" s="22"/>
      <c r="IG7" s="22"/>
      <c r="IH7" s="22"/>
      <c r="II7" s="22"/>
      <c r="IJ7" s="22"/>
      <c r="IK7" s="22"/>
      <c r="IL7" s="22"/>
      <c r="IM7" s="22"/>
      <c r="IN7" s="22"/>
      <c r="IO7" s="22"/>
      <c r="IP7" s="22"/>
      <c r="IQ7" s="22"/>
      <c r="IR7" s="22"/>
      <c r="IS7" s="22"/>
      <c r="IT7" s="22"/>
      <c r="IU7" s="22"/>
    </row>
    <row r="8" spans="1:255" x14ac:dyDescent="0.2">
      <c r="A8" s="44" t="s">
        <v>73</v>
      </c>
      <c r="B8" s="40">
        <v>15000</v>
      </c>
      <c r="C8" s="40">
        <v>16500</v>
      </c>
      <c r="D8" s="40">
        <v>18250</v>
      </c>
      <c r="E8" s="40">
        <f t="shared" ref="E8:E13" si="0">SUM(B8:D8)</f>
        <v>49750</v>
      </c>
      <c r="F8" s="40">
        <v>51000</v>
      </c>
      <c r="G8" s="40">
        <f t="shared" ref="G8:G13" si="1">IF(E8&gt;F8,E8*0.1,0)</f>
        <v>0</v>
      </c>
      <c r="H8" s="40">
        <f t="shared" ref="H8:H13" si="2">E8*0.1+G8</f>
        <v>4975</v>
      </c>
      <c r="I8" s="39">
        <v>2</v>
      </c>
      <c r="J8" s="45">
        <f t="shared" ref="J8:J13" si="3">IF(I8=1,H8*0.1,IF(I8=2,H8*0.08,H8*0.07))</f>
        <v>398</v>
      </c>
      <c r="M8" s="40"/>
    </row>
    <row r="9" spans="1:255" x14ac:dyDescent="0.2">
      <c r="A9" s="44" t="s">
        <v>74</v>
      </c>
      <c r="B9" s="40">
        <v>15000</v>
      </c>
      <c r="C9" s="40">
        <v>22000</v>
      </c>
      <c r="D9" s="40">
        <v>18500</v>
      </c>
      <c r="E9" s="40">
        <f t="shared" si="0"/>
        <v>55500</v>
      </c>
      <c r="F9" s="40">
        <v>55000</v>
      </c>
      <c r="G9" s="40">
        <f t="shared" si="1"/>
        <v>5550</v>
      </c>
      <c r="H9" s="40">
        <f t="shared" si="2"/>
        <v>11100</v>
      </c>
      <c r="I9" s="39">
        <v>3</v>
      </c>
      <c r="J9" s="45">
        <f t="shared" si="3"/>
        <v>777.00000000000011</v>
      </c>
      <c r="M9" s="40"/>
    </row>
    <row r="10" spans="1:255" x14ac:dyDescent="0.2">
      <c r="A10" s="44" t="s">
        <v>75</v>
      </c>
      <c r="B10" s="40">
        <v>10000</v>
      </c>
      <c r="C10" s="40">
        <v>12750</v>
      </c>
      <c r="D10" s="40">
        <v>15000</v>
      </c>
      <c r="E10" s="40">
        <f t="shared" si="0"/>
        <v>37750</v>
      </c>
      <c r="F10" s="40">
        <v>40000</v>
      </c>
      <c r="G10" s="40">
        <f t="shared" si="1"/>
        <v>0</v>
      </c>
      <c r="H10" s="40">
        <f t="shared" si="2"/>
        <v>3775</v>
      </c>
      <c r="I10" s="39">
        <v>1</v>
      </c>
      <c r="J10" s="45">
        <f t="shared" si="3"/>
        <v>377.5</v>
      </c>
      <c r="M10" s="40"/>
    </row>
    <row r="11" spans="1:255" x14ac:dyDescent="0.2">
      <c r="A11" s="44" t="s">
        <v>76</v>
      </c>
      <c r="B11" s="40">
        <v>22000</v>
      </c>
      <c r="C11" s="40">
        <v>27500</v>
      </c>
      <c r="D11" s="40">
        <v>34250</v>
      </c>
      <c r="E11" s="40">
        <f t="shared" si="0"/>
        <v>83750</v>
      </c>
      <c r="F11" s="40">
        <v>75000</v>
      </c>
      <c r="G11" s="40">
        <f t="shared" si="1"/>
        <v>8375</v>
      </c>
      <c r="H11" s="40">
        <f t="shared" si="2"/>
        <v>16750</v>
      </c>
      <c r="I11" s="39">
        <v>3</v>
      </c>
      <c r="J11" s="45">
        <f t="shared" si="3"/>
        <v>1172.5</v>
      </c>
      <c r="M11" s="40"/>
    </row>
    <row r="12" spans="1:255" x14ac:dyDescent="0.2">
      <c r="A12" s="44" t="s">
        <v>77</v>
      </c>
      <c r="B12" s="40">
        <v>14800</v>
      </c>
      <c r="C12" s="40">
        <v>21400</v>
      </c>
      <c r="D12" s="40">
        <v>40000</v>
      </c>
      <c r="E12" s="40">
        <f t="shared" si="0"/>
        <v>76200</v>
      </c>
      <c r="F12" s="40">
        <v>80000</v>
      </c>
      <c r="G12" s="40">
        <f t="shared" si="1"/>
        <v>0</v>
      </c>
      <c r="H12" s="40">
        <f t="shared" si="2"/>
        <v>7620</v>
      </c>
      <c r="I12" s="39">
        <v>3</v>
      </c>
      <c r="J12" s="45">
        <f t="shared" si="3"/>
        <v>533.40000000000009</v>
      </c>
      <c r="M12" s="40"/>
    </row>
    <row r="13" spans="1:255" x14ac:dyDescent="0.2">
      <c r="A13" s="44" t="s">
        <v>78</v>
      </c>
      <c r="B13" s="40">
        <v>27500</v>
      </c>
      <c r="C13" s="40">
        <v>40000</v>
      </c>
      <c r="D13" s="40">
        <v>66500</v>
      </c>
      <c r="E13" s="40">
        <f t="shared" si="0"/>
        <v>134000</v>
      </c>
      <c r="F13" s="40">
        <v>100000</v>
      </c>
      <c r="G13" s="40">
        <f t="shared" si="1"/>
        <v>13400</v>
      </c>
      <c r="H13" s="40">
        <f t="shared" si="2"/>
        <v>26800</v>
      </c>
      <c r="I13" s="39">
        <v>2</v>
      </c>
      <c r="J13" s="45">
        <f t="shared" si="3"/>
        <v>2144</v>
      </c>
      <c r="M13" s="40"/>
    </row>
    <row r="14" spans="1:255" x14ac:dyDescent="0.2">
      <c r="A14" s="46" t="s">
        <v>79</v>
      </c>
      <c r="B14" s="47">
        <f t="shared" ref="B14:H14" si="4">SUM(B8:B13)</f>
        <v>104300</v>
      </c>
      <c r="C14" s="47">
        <f t="shared" si="4"/>
        <v>140150</v>
      </c>
      <c r="D14" s="47">
        <f t="shared" si="4"/>
        <v>192500</v>
      </c>
      <c r="E14" s="47">
        <f t="shared" si="4"/>
        <v>436950</v>
      </c>
      <c r="F14" s="47">
        <f t="shared" si="4"/>
        <v>401000</v>
      </c>
      <c r="G14" s="47">
        <f t="shared" si="4"/>
        <v>27325</v>
      </c>
      <c r="H14" s="47">
        <f t="shared" si="4"/>
        <v>71020</v>
      </c>
      <c r="I14" s="48"/>
      <c r="J14" s="49"/>
      <c r="M14" s="40"/>
    </row>
    <row r="15" spans="1:255" x14ac:dyDescent="0.2">
      <c r="A15" s="50" t="s">
        <v>80</v>
      </c>
      <c r="B15" s="51">
        <f t="shared" ref="B15:H15" si="5">AVERAGE(B8:B13)</f>
        <v>17383.333333333332</v>
      </c>
      <c r="C15" s="51">
        <f t="shared" si="5"/>
        <v>23358.333333333332</v>
      </c>
      <c r="D15" s="51">
        <f t="shared" si="5"/>
        <v>32083.333333333332</v>
      </c>
      <c r="E15" s="51">
        <f t="shared" si="5"/>
        <v>72825</v>
      </c>
      <c r="F15" s="51">
        <f t="shared" si="5"/>
        <v>66833.333333333328</v>
      </c>
      <c r="G15" s="51">
        <f t="shared" si="5"/>
        <v>4554.166666666667</v>
      </c>
      <c r="H15" s="51">
        <f t="shared" si="5"/>
        <v>11836.666666666666</v>
      </c>
      <c r="I15" s="52"/>
      <c r="J15" s="53"/>
      <c r="M15" s="40"/>
    </row>
    <row r="16" spans="1:255" x14ac:dyDescent="0.2">
      <c r="M16" s="40"/>
    </row>
    <row r="17" spans="5:13" x14ac:dyDescent="0.2">
      <c r="M17" s="40"/>
    </row>
    <row r="22" spans="5:13" x14ac:dyDescent="0.2">
      <c r="E22" s="23"/>
    </row>
    <row r="23" spans="5:13" x14ac:dyDescent="0.2">
      <c r="E23" s="23"/>
    </row>
    <row r="24" spans="5:13" x14ac:dyDescent="0.2">
      <c r="E24" s="23"/>
    </row>
    <row r="25" spans="5:13" x14ac:dyDescent="0.2">
      <c r="E25" s="23"/>
    </row>
    <row r="26" spans="5:13" x14ac:dyDescent="0.2">
      <c r="E26" s="23"/>
    </row>
    <row r="27" spans="5:13" x14ac:dyDescent="0.2">
      <c r="E27" s="23"/>
    </row>
    <row r="28" spans="5:13" x14ac:dyDescent="0.2">
      <c r="E28" s="23"/>
    </row>
  </sheetData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&amp;A</oddHeader>
    <oddFooter>Page &amp;P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006CBD7A-5C73-4205-8FC3-5F03F2E6C2AE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P&amp;L</vt:lpstr>
      <vt:lpstr>Orders</vt:lpstr>
      <vt:lpstr>Review</vt:lpstr>
      <vt:lpstr>prices</vt:lpstr>
      <vt:lpstr>shipping</vt:lpstr>
    </vt:vector>
  </TitlesOfParts>
  <Company>CTS Training Pty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Profit &amp; Loss Statement</dc:title>
  <dc:creator>Yölande Eriksen</dc:creator>
  <cp:keywords>Excel</cp:keywords>
  <cp:lastModifiedBy>Greg Wall</cp:lastModifiedBy>
  <dcterms:created xsi:type="dcterms:W3CDTF">1997-11-04T23:00:03Z</dcterms:created>
  <dcterms:modified xsi:type="dcterms:W3CDTF">2022-12-20T22:46:12Z</dcterms:modified>
  <cp:category>Student data file</cp:category>
</cp:coreProperties>
</file>